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feuille1" sheetId="1" r:id="rId1"/>
    <sheet name="feuille2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<sst xmlns="http://schemas.openxmlformats.org/spreadsheetml/2006/main" count="31" uniqueCount="31">
  <si>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PHARMACOCINETIQUE</t>
  </si>
  <si>
    <t>c(t)=concentration d'AB dans le sang</t>
  </si>
  <si>
    <t xml:space="preserve">Coef d'excretion= </t>
  </si>
  <si>
    <t>a(t)=quantité absorbée</t>
  </si>
  <si>
    <t>Coef d'absorbtion=</t>
  </si>
  <si>
    <t>Pas de h=</t>
  </si>
  <si>
    <t>e(t)=quantité excrétée</t>
  </si>
  <si>
    <t>DI= dose initiale</t>
  </si>
  <si>
    <t>a'(t)=vitesse d'absorbtion</t>
  </si>
  <si>
    <t>Temps</t>
  </si>
  <si>
    <t>c(t)</t>
  </si>
  <si>
    <t>a(t)</t>
  </si>
  <si>
    <t>e(t)</t>
  </si>
  <si>
    <t>DI</t>
  </si>
  <si>
    <t>a'(t)</t>
  </si>
  <si>
    <t>e'(t)</t>
  </si>
  <si>
    <t>c'(t)</t>
  </si>
  <si>
    <t>e'(t)=Vitesse d'excretion</t>
  </si>
  <si>
    <t>a'(t)=coef Abe*(DI-a(t))</t>
  </si>
  <si>
    <t>e'(t)=coef Aba*c(t)</t>
  </si>
  <si>
    <t>c'(t)=a'(t)-e'(t)</t>
  </si>
  <si>
    <t>Concentration minimale inhibitrice :</t>
  </si>
  <si>
    <t>Dose initiale d'antibiotique :</t>
  </si>
  <si>
    <t>Nombre de prises par jour :</t>
  </si>
  <si>
    <t>CMI</t>
  </si>
  <si>
    <t xml:space="preserve">                                                            Pharmacocinétique</t>
  </si>
  <si>
    <t>Diffusion de la pénicilline G dans le sang en fonction du temps.</t>
  </si>
  <si>
    <t xml:space="preserve">          Lorsque la concentration en pénicilline est inférieure a la concentration minimale inhibitrice, l'antibiotique est inefficace.</t>
  </si>
  <si>
    <t>a(t+h)=a(t)+a'(t)*h   (méthode D'EULER)</t>
  </si>
  <si>
    <t>e(t+h)=e(t)+e'(t)*h   (méthode d'EULER)</t>
  </si>
  <si>
    <t>c(t+h)=c(t)+c'(t)*h   (méthode d'EULER)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</si>
</sst>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2"/>
      <name val="Arial"/>
      <family val="0"/>
    </font>
    <font>
      <sz val="18"/>
      <color indexed="61"/>
      <name val="Times New Roman"/>
      <family val="1"/>
    </font>
    <font>
      <b/>
      <sz val="10"/>
      <color indexed="61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feuille2!$A$6:$A$54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feuille2!$B$6:$B$54</c:f>
              <c:numCache>
                <c:ptCount val="49"/>
                <c:pt idx="0">
                  <c:v>0</c:v>
                </c:pt>
                <c:pt idx="1">
                  <c:v>0.75</c:v>
                </c:pt>
                <c:pt idx="2">
                  <c:v>1.275</c:v>
                </c:pt>
                <c:pt idx="3">
                  <c:v>1.6256249999999999</c:v>
                </c:pt>
                <c:pt idx="4">
                  <c:v>1.8423749999999999</c:v>
                </c:pt>
                <c:pt idx="5">
                  <c:v>1.9575234375</c:v>
                </c:pt>
                <c:pt idx="6">
                  <c:v>1.9966739062499999</c:v>
                </c:pt>
                <c:pt idx="7">
                  <c:v>1.9800349570312499</c:v>
                </c:pt>
                <c:pt idx="8">
                  <c:v>1.9234625296874999</c:v>
                </c:pt>
                <c:pt idx="9">
                  <c:v>1.8393110440136717</c:v>
                </c:pt>
                <c:pt idx="10">
                  <c:v>1.7371270971240234</c:v>
                </c:pt>
                <c:pt idx="11">
                  <c:v>1.624213835810962</c:v>
                </c:pt>
                <c:pt idx="12">
                  <c:v>1.5060891932065283</c:v>
                </c:pt>
                <c:pt idx="13">
                  <c:v>1.3868571320776781</c:v>
                </c:pt>
                <c:pt idx="14">
                  <c:v>1.2695076824403362</c:v>
                </c:pt>
                <c:pt idx="15">
                  <c:v>1.156158782222449</c:v>
                </c:pt>
                <c:pt idx="16">
                  <c:v>1.0482506292150207</c:v>
                </c:pt>
                <c:pt idx="17">
                  <c:v>0.9467013495098157</c:v>
                </c:pt>
                <c:pt idx="18">
                  <c:v>0.8520312145588342</c:v>
                </c:pt>
                <c:pt idx="19">
                  <c:v>0.7644613397291764</c:v>
                </c:pt>
                <c:pt idx="20">
                  <c:v>0.6839917250208422</c:v>
                </c:pt>
                <c:pt idx="21">
                  <c:v>0.6104626145811016</c:v>
                </c:pt>
                <c:pt idx="22">
                  <c:v>0.5436024234603143</c:v>
                </c:pt>
                <c:pt idx="23">
                  <c:v>0.48306488084768834</c:v>
                </c:pt>
                <c:pt idx="24">
                  <c:v>0.4284575464909931</c:v>
                </c:pt>
                <c:pt idx="25">
                  <c:v>1.1293634526222336</c:v>
                </c:pt>
                <c:pt idx="26">
                  <c:v>1.6103572921180545</c:v>
                </c:pt>
                <c:pt idx="27">
                  <c:v>1.9216423020811289</c:v>
                </c:pt>
                <c:pt idx="28">
                  <c:v>2.1033087699826245</c:v>
                </c:pt>
                <c:pt idx="29">
                  <c:v>2.187238345716846</c:v>
                </c:pt>
                <c:pt idx="30">
                  <c:v>2.1986646014061924</c:v>
                </c:pt>
                <c:pt idx="31">
                  <c:v>2.1574501176101055</c:v>
                </c:pt>
                <c:pt idx="32">
                  <c:v>2.0791300254212057</c:v>
                </c:pt>
                <c:pt idx="33">
                  <c:v>1.9757633332427484</c:v>
                </c:pt>
                <c:pt idx="34">
                  <c:v>1.8566262231458512</c:v>
                </c:pt>
                <c:pt idx="35">
                  <c:v>1.7287755710800614</c:v>
                </c:pt>
                <c:pt idx="36">
                  <c:v>1.5975060246132269</c:v>
                </c:pt>
                <c:pt idx="37">
                  <c:v>1.4667198917371413</c:v>
                </c:pt>
                <c:pt idx="38">
                  <c:v>1.3392257131700838</c:v>
                </c:pt>
                <c:pt idx="39">
                  <c:v>1.2169785906090578</c:v>
                </c:pt>
                <c:pt idx="40">
                  <c:v>1.1012730262700128</c:v>
                </c:pt>
                <c:pt idx="41">
                  <c:v>0.9928971129439774</c:v>
                </c:pt>
                <c:pt idx="42">
                  <c:v>0.8922553305246774</c:v>
                </c:pt>
                <c:pt idx="43">
                  <c:v>0.7994658977899279</c:v>
                </c:pt>
                <c:pt idx="44">
                  <c:v>0.7144375499387983</c:v>
                </c:pt>
                <c:pt idx="45">
                  <c:v>0.6369297237427342</c:v>
                </c:pt>
                <c:pt idx="46">
                  <c:v>0.5665994005318664</c:v>
                </c:pt>
                <c:pt idx="47">
                  <c:v>0.5030372555000475</c:v>
                </c:pt>
                <c:pt idx="48">
                  <c:v>0.44579526746580744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feuille2!$A$6:$A$54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feuille2!$I$6:$I$54</c:f>
              <c:numCache>
                <c:ptCount val="4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</c:numCache>
            </c:numRef>
          </c:yVal>
          <c:smooth val="1"/>
        </c:ser>
        <c:axId val="62069151"/>
        <c:axId val="21751448"/>
      </c:scatterChart>
      <c:valAx>
        <c:axId val="62069151"/>
        <c:scaling>
          <c:orientation val="minMax"/>
          <c:max val="24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1751448"/>
        <c:crosses val="autoZero"/>
        <c:crossBetween val="midCat"/>
        <c:dispUnits/>
        <c:majorUnit val="2"/>
      </c:valAx>
      <c:valAx>
        <c:axId val="21751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69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66675</xdr:rowOff>
    </xdr:from>
    <xdr:to>
      <xdr:col>11</xdr:col>
      <xdr:colOff>609600</xdr:colOff>
      <xdr:row>28</xdr:row>
      <xdr:rowOff>28575</xdr:rowOff>
    </xdr:to>
    <xdr:graphicFrame>
      <xdr:nvGraphicFramePr>
        <xdr:cNvPr id="1" name="Chart 2"/>
        <xdr:cNvGraphicFramePr/>
      </xdr:nvGraphicFramePr>
      <xdr:xfrm>
        <a:off x="3200400" y="904875"/>
        <a:ext cx="57912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1</xdr:row>
      <xdr:rowOff>95250</xdr:rowOff>
    </xdr:from>
    <xdr:to>
      <xdr:col>5</xdr:col>
      <xdr:colOff>390525</xdr:colOff>
      <xdr:row>1</xdr:row>
      <xdr:rowOff>95250</xdr:rowOff>
    </xdr:to>
    <xdr:sp>
      <xdr:nvSpPr>
        <xdr:cNvPr id="2" name="Line 4"/>
        <xdr:cNvSpPr>
          <a:spLocks/>
        </xdr:cNvSpPr>
      </xdr:nvSpPr>
      <xdr:spPr>
        <a:xfrm>
          <a:off x="3962400" y="447675"/>
          <a:ext cx="238125" cy="0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</xdr:row>
      <xdr:rowOff>95250</xdr:rowOff>
    </xdr:from>
    <xdr:to>
      <xdr:col>2</xdr:col>
      <xdr:colOff>714375</xdr:colOff>
      <xdr:row>6</xdr:row>
      <xdr:rowOff>95250</xdr:rowOff>
    </xdr:to>
    <xdr:sp>
      <xdr:nvSpPr>
        <xdr:cNvPr id="3" name="Line 5"/>
        <xdr:cNvSpPr>
          <a:spLocks/>
        </xdr:cNvSpPr>
      </xdr:nvSpPr>
      <xdr:spPr>
        <a:xfrm>
          <a:off x="2000250" y="1257300"/>
          <a:ext cx="2381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28</xdr:row>
      <xdr:rowOff>47625</xdr:rowOff>
    </xdr:from>
    <xdr:to>
      <xdr:col>0</xdr:col>
      <xdr:colOff>361950</xdr:colOff>
      <xdr:row>30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76200" y="4772025"/>
          <a:ext cx="285750" cy="295275"/>
        </a:xfrm>
        <a:prstGeom prst="triangl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28</xdr:row>
      <xdr:rowOff>95250</xdr:rowOff>
    </xdr:from>
    <xdr:to>
      <xdr:col>0</xdr:col>
      <xdr:colOff>266700</xdr:colOff>
      <xdr:row>30</xdr:row>
      <xdr:rowOff>19050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61925" y="4819650"/>
          <a:ext cx="104775" cy="2667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30"/>
  <sheetViews>
    <sheetView tabSelected="1" workbookViewId="0" topLeftCell="A1">
      <selection activeCell="D13" sqref="D13"/>
    </sheetView>
  </sheetViews>
  <sheetFormatPr defaultColWidth="11.421875" defaultRowHeight="12.75"/>
  <sheetData>
    <row r="1" spans="1:12" ht="27.75" customHeight="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6" ht="12.75">
      <c r="A2" s="4" t="s">
        <v>26</v>
      </c>
      <c r="F2" s="5"/>
    </row>
    <row r="5" spans="1:4" ht="12.75">
      <c r="A5" s="3" t="s">
        <v>22</v>
      </c>
      <c r="B5" s="3"/>
      <c r="C5" s="3"/>
      <c r="D5" s="2">
        <v>10</v>
      </c>
    </row>
    <row r="6" spans="1:4" ht="12.75">
      <c r="A6" s="3" t="s">
        <v>23</v>
      </c>
      <c r="B6" s="3"/>
      <c r="C6" s="3"/>
      <c r="D6" s="2">
        <v>2</v>
      </c>
    </row>
    <row r="7" spans="1:4" ht="12.75">
      <c r="A7" s="3" t="s">
        <v>21</v>
      </c>
      <c r="B7" s="3"/>
      <c r="C7" s="3"/>
      <c r="D7" s="2">
        <v>1</v>
      </c>
    </row>
    <row r="13" ht="12.75">
      <c r="C13" s="5"/>
    </row>
    <row r="30" spans="1:9" ht="14.25">
      <c r="A30" s="6" t="s">
        <v>27</v>
      </c>
      <c r="B30" s="6"/>
      <c r="C30" s="6"/>
      <c r="D30" s="6"/>
      <c r="E30" s="6"/>
      <c r="F30" s="6"/>
      <c r="G30" s="6"/>
      <c r="H30" s="6"/>
      <c r="I30" s="6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P54"/>
  <sheetViews>
    <sheetView workbookViewId="0" topLeftCell="B1">
      <selection activeCell="B7" sqref="B7"/>
    </sheetView>
  </sheetViews>
  <sheetFormatPr defaultColWidth="11.421875" defaultRowHeight="12.75"/>
  <sheetData>
    <row r="1" spans="1:16" ht="12.75">
      <c r="A1" t="s">
        <v>0</v>
      </c>
      <c r="K1" t="s">
        <v>1</v>
      </c>
      <c r="N1" t="s">
        <v>2</v>
      </c>
      <c r="P1">
        <v>0.3</v>
      </c>
    </row>
    <row r="2" spans="11:16" ht="12.75">
      <c r="K2" t="s">
        <v>3</v>
      </c>
      <c r="N2" t="s">
        <v>4</v>
      </c>
      <c r="P2">
        <v>0.3</v>
      </c>
    </row>
    <row r="3" spans="1:14" ht="12.75">
      <c r="A3" t="s">
        <v>5</v>
      </c>
      <c r="B3">
        <v>0.5</v>
      </c>
      <c r="K3" t="s">
        <v>6</v>
      </c>
      <c r="N3" t="s">
        <v>7</v>
      </c>
    </row>
    <row r="4" ht="12.75">
      <c r="K4" t="s">
        <v>8</v>
      </c>
    </row>
    <row r="5" spans="1:11" ht="1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24</v>
      </c>
      <c r="K5" t="s">
        <v>17</v>
      </c>
    </row>
    <row r="6" spans="1:9" ht="12.75">
      <c r="A6" s="8">
        <v>0</v>
      </c>
      <c r="B6" s="8">
        <v>0</v>
      </c>
      <c r="C6" s="8">
        <v>0</v>
      </c>
      <c r="D6" s="8">
        <v>0</v>
      </c>
      <c r="E6" s="8">
        <f>(feuille1!$D$5/feuille1!$D$6)*(1+INT(A6/(24/feuille1!$D$6)))</f>
        <v>5</v>
      </c>
      <c r="F6" s="8">
        <f aca="true" t="shared" si="0" ref="F6:F37">$P$1*(E6-C6)</f>
        <v>1.5</v>
      </c>
      <c r="G6" s="8">
        <f aca="true" t="shared" si="1" ref="G6:G37">$P$2*B6</f>
        <v>0</v>
      </c>
      <c r="H6" s="8">
        <f>F6-G6</f>
        <v>1.5</v>
      </c>
      <c r="I6" s="8">
        <f>feuille1!$D$7</f>
        <v>1</v>
      </c>
    </row>
    <row r="7" spans="1:11" ht="12.75">
      <c r="A7" s="8">
        <f>A6+$B$3</f>
        <v>0.5</v>
      </c>
      <c r="B7" s="8">
        <f>B6+H6*$B$3</f>
        <v>0.75</v>
      </c>
      <c r="C7" s="8">
        <f>C6+F6*$B$3</f>
        <v>0.75</v>
      </c>
      <c r="D7" s="8">
        <f>D6+G6*$B$3</f>
        <v>0</v>
      </c>
      <c r="E7" s="8">
        <f>(feuille1!$D$5/feuille1!$D$6)*(1+INT(A7/(24/feuille1!$D$6)))</f>
        <v>5</v>
      </c>
      <c r="F7" s="8">
        <f t="shared" si="0"/>
        <v>1.275</v>
      </c>
      <c r="G7" s="8">
        <f t="shared" si="1"/>
        <v>0.22499999999999998</v>
      </c>
      <c r="H7" s="8">
        <f aca="true" t="shared" si="2" ref="H7:H54">F7-G7</f>
        <v>1.0499999999999998</v>
      </c>
      <c r="I7" s="8">
        <f>feuille1!$D$7</f>
        <v>1</v>
      </c>
      <c r="K7" t="s">
        <v>18</v>
      </c>
    </row>
    <row r="8" spans="1:11" ht="12.75">
      <c r="A8" s="8">
        <v>1</v>
      </c>
      <c r="B8" s="8">
        <f aca="true" t="shared" si="3" ref="B8:B54">B7+H7*$B$3</f>
        <v>1.275</v>
      </c>
      <c r="C8" s="8">
        <f aca="true" t="shared" si="4" ref="C8:C54">C7+F7*$B$3</f>
        <v>1.3875</v>
      </c>
      <c r="D8" s="8">
        <f aca="true" t="shared" si="5" ref="D8:D54">D7+G7*$B$3</f>
        <v>0.11249999999999999</v>
      </c>
      <c r="E8" s="8">
        <f>(feuille1!$D$5/feuille1!$D$6)*(1+INT(A8/(24/feuille1!$D$6)))</f>
        <v>5</v>
      </c>
      <c r="F8" s="8">
        <f t="shared" si="0"/>
        <v>1.08375</v>
      </c>
      <c r="G8" s="8">
        <f t="shared" si="1"/>
        <v>0.38249999999999995</v>
      </c>
      <c r="H8" s="8">
        <f t="shared" si="2"/>
        <v>0.70125</v>
      </c>
      <c r="I8" s="8">
        <f>feuille1!$D$7</f>
        <v>1</v>
      </c>
      <c r="K8" t="s">
        <v>19</v>
      </c>
    </row>
    <row r="9" spans="1:11" ht="12.75">
      <c r="A9" s="8">
        <f>A8+$B$3</f>
        <v>1.5</v>
      </c>
      <c r="B9" s="8">
        <f t="shared" si="3"/>
        <v>1.6256249999999999</v>
      </c>
      <c r="C9" s="8">
        <f t="shared" si="4"/>
        <v>1.9293749999999998</v>
      </c>
      <c r="D9" s="8">
        <f t="shared" si="5"/>
        <v>0.30374999999999996</v>
      </c>
      <c r="E9" s="8">
        <f>(feuille1!$D$5/feuille1!$D$6)*(1+INT(A9/(24/feuille1!$D$6)))</f>
        <v>5</v>
      </c>
      <c r="F9" s="8">
        <f t="shared" si="0"/>
        <v>0.9211875</v>
      </c>
      <c r="G9" s="8">
        <f t="shared" si="1"/>
        <v>0.48768749999999994</v>
      </c>
      <c r="H9" s="8">
        <f t="shared" si="2"/>
        <v>0.4335000000000001</v>
      </c>
      <c r="I9" s="8">
        <f>feuille1!$D$7</f>
        <v>1</v>
      </c>
      <c r="K9" t="s">
        <v>28</v>
      </c>
    </row>
    <row r="10" spans="1:11" ht="12.75">
      <c r="A10" s="8">
        <v>2</v>
      </c>
      <c r="B10" s="8">
        <f t="shared" si="3"/>
        <v>1.8423749999999999</v>
      </c>
      <c r="C10" s="8">
        <f t="shared" si="4"/>
        <v>2.38996875</v>
      </c>
      <c r="D10" s="8">
        <f t="shared" si="5"/>
        <v>0.5475937499999999</v>
      </c>
      <c r="E10" s="8">
        <f>(feuille1!$D$5/feuille1!$D$6)*(1+INT(A10/(24/feuille1!$D$6)))</f>
        <v>5</v>
      </c>
      <c r="F10" s="8">
        <f t="shared" si="0"/>
        <v>0.783009375</v>
      </c>
      <c r="G10" s="8">
        <f t="shared" si="1"/>
        <v>0.5527124999999999</v>
      </c>
      <c r="H10" s="8">
        <f t="shared" si="2"/>
        <v>0.23029687500000007</v>
      </c>
      <c r="I10" s="8">
        <f>feuille1!$D$7</f>
        <v>1</v>
      </c>
      <c r="K10" t="s">
        <v>29</v>
      </c>
    </row>
    <row r="11" spans="1:11" ht="12.75">
      <c r="A11" s="8">
        <f>A10+$B$3</f>
        <v>2.5</v>
      </c>
      <c r="B11" s="8">
        <f t="shared" si="3"/>
        <v>1.9575234375</v>
      </c>
      <c r="C11" s="8">
        <f t="shared" si="4"/>
        <v>2.7814734375</v>
      </c>
      <c r="D11" s="8">
        <f t="shared" si="5"/>
        <v>0.8239499999999998</v>
      </c>
      <c r="E11" s="8">
        <f>(feuille1!$D$5/feuille1!$D$6)*(1+INT(A11/(24/feuille1!$D$6)))</f>
        <v>5</v>
      </c>
      <c r="F11" s="8">
        <f t="shared" si="0"/>
        <v>0.6655579687500001</v>
      </c>
      <c r="G11" s="8">
        <f t="shared" si="1"/>
        <v>0.58725703125</v>
      </c>
      <c r="H11" s="8">
        <f t="shared" si="2"/>
        <v>0.07830093750000011</v>
      </c>
      <c r="I11" s="8">
        <f>feuille1!$D$7</f>
        <v>1</v>
      </c>
      <c r="K11" t="s">
        <v>30</v>
      </c>
    </row>
    <row r="12" spans="1:11" ht="12.75">
      <c r="A12" s="8">
        <v>3</v>
      </c>
      <c r="B12" s="8">
        <f t="shared" si="3"/>
        <v>1.9966739062499999</v>
      </c>
      <c r="C12" s="8">
        <f t="shared" si="4"/>
        <v>3.114252421875</v>
      </c>
      <c r="D12" s="8">
        <f t="shared" si="5"/>
        <v>1.1175785156249998</v>
      </c>
      <c r="E12" s="8">
        <f>(feuille1!$D$5/feuille1!$D$6)*(1+INT(A12/(24/feuille1!$D$6)))</f>
        <v>5</v>
      </c>
      <c r="F12" s="8">
        <f t="shared" si="0"/>
        <v>0.5657242734375</v>
      </c>
      <c r="G12" s="8">
        <f t="shared" si="1"/>
        <v>0.5990021718749999</v>
      </c>
      <c r="H12" s="8">
        <f t="shared" si="2"/>
        <v>-0.03327789843749995</v>
      </c>
      <c r="I12" s="8">
        <f>feuille1!$D$7</f>
        <v>1</v>
      </c>
      <c r="K12" t="s">
        <v>20</v>
      </c>
    </row>
    <row r="13" spans="1:9" ht="12.75">
      <c r="A13" s="8">
        <f>A12+$B$3</f>
        <v>3.5</v>
      </c>
      <c r="B13" s="8">
        <f t="shared" si="3"/>
        <v>1.9800349570312499</v>
      </c>
      <c r="C13" s="8">
        <f t="shared" si="4"/>
        <v>3.3971145585937497</v>
      </c>
      <c r="D13" s="8">
        <f t="shared" si="5"/>
        <v>1.4170796015624998</v>
      </c>
      <c r="E13" s="8">
        <f>(feuille1!$D$5/feuille1!$D$6)*(1+INT(A13/(24/feuille1!$D$6)))</f>
        <v>5</v>
      </c>
      <c r="F13" s="8">
        <f t="shared" si="0"/>
        <v>0.4808656324218751</v>
      </c>
      <c r="G13" s="8">
        <f t="shared" si="1"/>
        <v>0.594010487109375</v>
      </c>
      <c r="H13" s="8">
        <f t="shared" si="2"/>
        <v>-0.11314485468749991</v>
      </c>
      <c r="I13" s="8">
        <f>feuille1!$D$7</f>
        <v>1</v>
      </c>
    </row>
    <row r="14" spans="1:9" ht="12.75">
      <c r="A14" s="8">
        <v>4</v>
      </c>
      <c r="B14" s="8">
        <f t="shared" si="3"/>
        <v>1.9234625296874999</v>
      </c>
      <c r="C14" s="8">
        <f t="shared" si="4"/>
        <v>3.6375473748046874</v>
      </c>
      <c r="D14" s="8">
        <f t="shared" si="5"/>
        <v>1.7140848451171873</v>
      </c>
      <c r="E14" s="8">
        <f>(feuille1!$D$5/feuille1!$D$6)*(1+INT(A14/(24/feuille1!$D$6)))</f>
        <v>5</v>
      </c>
      <c r="F14" s="8">
        <f t="shared" si="0"/>
        <v>0.4087357875585938</v>
      </c>
      <c r="G14" s="8">
        <f t="shared" si="1"/>
        <v>0.5770387589062499</v>
      </c>
      <c r="H14" s="8">
        <f t="shared" si="2"/>
        <v>-0.1683029713476561</v>
      </c>
      <c r="I14" s="8">
        <f>feuille1!$D$7</f>
        <v>1</v>
      </c>
    </row>
    <row r="15" spans="1:9" ht="12.75">
      <c r="A15" s="8">
        <f>A14+$B$3</f>
        <v>4.5</v>
      </c>
      <c r="B15" s="8">
        <f t="shared" si="3"/>
        <v>1.8393110440136717</v>
      </c>
      <c r="C15" s="8">
        <f t="shared" si="4"/>
        <v>3.841915268583984</v>
      </c>
      <c r="D15" s="8">
        <f t="shared" si="5"/>
        <v>2.0026042245703124</v>
      </c>
      <c r="E15" s="8">
        <f>(feuille1!$D$5/feuille1!$D$6)*(1+INT(A15/(24/feuille1!$D$6)))</f>
        <v>5</v>
      </c>
      <c r="F15" s="8">
        <f t="shared" si="0"/>
        <v>0.34742541942480476</v>
      </c>
      <c r="G15" s="8">
        <f t="shared" si="1"/>
        <v>0.5517933132041015</v>
      </c>
      <c r="H15" s="8">
        <f t="shared" si="2"/>
        <v>-0.20436789377929676</v>
      </c>
      <c r="I15" s="8">
        <f>feuille1!$D$7</f>
        <v>1</v>
      </c>
    </row>
    <row r="16" spans="1:9" ht="12.75">
      <c r="A16" s="8">
        <v>5</v>
      </c>
      <c r="B16" s="8">
        <f t="shared" si="3"/>
        <v>1.7371270971240234</v>
      </c>
      <c r="C16" s="8">
        <f t="shared" si="4"/>
        <v>4.015627978296386</v>
      </c>
      <c r="D16" s="8">
        <f t="shared" si="5"/>
        <v>2.2785008811723633</v>
      </c>
      <c r="E16" s="8">
        <f>(feuille1!$D$5/feuille1!$D$6)*(1+INT(A16/(24/feuille1!$D$6)))</f>
        <v>5</v>
      </c>
      <c r="F16" s="8">
        <f t="shared" si="0"/>
        <v>0.29531160651108407</v>
      </c>
      <c r="G16" s="8">
        <f t="shared" si="1"/>
        <v>0.521138129137207</v>
      </c>
      <c r="H16" s="8">
        <f t="shared" si="2"/>
        <v>-0.22582652262612296</v>
      </c>
      <c r="I16" s="8">
        <f>feuille1!$D$7</f>
        <v>1</v>
      </c>
    </row>
    <row r="17" spans="1:9" ht="12.75">
      <c r="A17" s="8">
        <f>A16+$B$3</f>
        <v>5.5</v>
      </c>
      <c r="B17" s="8">
        <f t="shared" si="3"/>
        <v>1.624213835810962</v>
      </c>
      <c r="C17" s="8">
        <f t="shared" si="4"/>
        <v>4.163283781551929</v>
      </c>
      <c r="D17" s="8">
        <f t="shared" si="5"/>
        <v>2.539069945740967</v>
      </c>
      <c r="E17" s="8">
        <f>(feuille1!$D$5/feuille1!$D$6)*(1+INT(A17/(24/feuille1!$D$6)))</f>
        <v>5</v>
      </c>
      <c r="F17" s="8">
        <f t="shared" si="0"/>
        <v>0.25101486553442137</v>
      </c>
      <c r="G17" s="8">
        <f t="shared" si="1"/>
        <v>0.48726415074328855</v>
      </c>
      <c r="H17" s="8">
        <f t="shared" si="2"/>
        <v>-0.23624928520886718</v>
      </c>
      <c r="I17" s="8">
        <f>feuille1!$D$7</f>
        <v>1</v>
      </c>
    </row>
    <row r="18" spans="1:9" ht="12.75">
      <c r="A18" s="8">
        <v>6</v>
      </c>
      <c r="B18" s="8">
        <f t="shared" si="3"/>
        <v>1.5060891932065283</v>
      </c>
      <c r="C18" s="8">
        <f t="shared" si="4"/>
        <v>4.288791214319139</v>
      </c>
      <c r="D18" s="8">
        <f t="shared" si="5"/>
        <v>2.7827020211126112</v>
      </c>
      <c r="E18" s="8">
        <f>(feuille1!$D$5/feuille1!$D$6)*(1+INT(A18/(24/feuille1!$D$6)))</f>
        <v>5</v>
      </c>
      <c r="F18" s="8">
        <f t="shared" si="0"/>
        <v>0.21336263570425826</v>
      </c>
      <c r="G18" s="8">
        <f t="shared" si="1"/>
        <v>0.4518267579619585</v>
      </c>
      <c r="H18" s="8">
        <f t="shared" si="2"/>
        <v>-0.23846412225770022</v>
      </c>
      <c r="I18" s="8">
        <f>feuille1!$D$7</f>
        <v>1</v>
      </c>
    </row>
    <row r="19" spans="1:9" ht="12.75">
      <c r="A19" s="8">
        <f>A18+$B$3</f>
        <v>6.5</v>
      </c>
      <c r="B19" s="8">
        <f t="shared" si="3"/>
        <v>1.3868571320776781</v>
      </c>
      <c r="C19" s="8">
        <f t="shared" si="4"/>
        <v>4.395472532171269</v>
      </c>
      <c r="D19" s="8">
        <f t="shared" si="5"/>
        <v>3.0086154000935905</v>
      </c>
      <c r="E19" s="8">
        <f>(feuille1!$D$5/feuille1!$D$6)*(1+INT(A19/(24/feuille1!$D$6)))</f>
        <v>5</v>
      </c>
      <c r="F19" s="8">
        <f t="shared" si="0"/>
        <v>0.1813582403486194</v>
      </c>
      <c r="G19" s="8">
        <f t="shared" si="1"/>
        <v>0.41605713962330343</v>
      </c>
      <c r="H19" s="8">
        <f t="shared" si="2"/>
        <v>-0.23469889927468404</v>
      </c>
      <c r="I19" s="8">
        <f>feuille1!$D$7</f>
        <v>1</v>
      </c>
    </row>
    <row r="20" spans="1:9" ht="12.75">
      <c r="A20" s="8">
        <v>7</v>
      </c>
      <c r="B20" s="8">
        <f t="shared" si="3"/>
        <v>1.2695076824403362</v>
      </c>
      <c r="C20" s="8">
        <f t="shared" si="4"/>
        <v>4.486151652345578</v>
      </c>
      <c r="D20" s="8">
        <f t="shared" si="5"/>
        <v>3.2166439699052423</v>
      </c>
      <c r="E20" s="8">
        <f>(feuille1!$D$5/feuille1!$D$6)*(1+INT(A20/(24/feuille1!$D$6)))</f>
        <v>5</v>
      </c>
      <c r="F20" s="8">
        <f t="shared" si="0"/>
        <v>0.1541545042963266</v>
      </c>
      <c r="G20" s="8">
        <f t="shared" si="1"/>
        <v>0.38085230473210085</v>
      </c>
      <c r="H20" s="8">
        <f t="shared" si="2"/>
        <v>-0.22669780043577425</v>
      </c>
      <c r="I20" s="8">
        <f>feuille1!$D$7</f>
        <v>1</v>
      </c>
    </row>
    <row r="21" spans="1:9" ht="12.75">
      <c r="A21" s="8">
        <f>A20+$B$3</f>
        <v>7.5</v>
      </c>
      <c r="B21" s="8">
        <f t="shared" si="3"/>
        <v>1.156158782222449</v>
      </c>
      <c r="C21" s="8">
        <f t="shared" si="4"/>
        <v>4.563228904493741</v>
      </c>
      <c r="D21" s="8">
        <f t="shared" si="5"/>
        <v>3.4070701222712927</v>
      </c>
      <c r="E21" s="8">
        <f>(feuille1!$D$5/feuille1!$D$6)*(1+INT(A21/(24/feuille1!$D$6)))</f>
        <v>5</v>
      </c>
      <c r="F21" s="8">
        <f t="shared" si="0"/>
        <v>0.13103132865187775</v>
      </c>
      <c r="G21" s="8">
        <f t="shared" si="1"/>
        <v>0.3468476346667347</v>
      </c>
      <c r="H21" s="8">
        <f t="shared" si="2"/>
        <v>-0.21581630601485693</v>
      </c>
      <c r="I21" s="8">
        <f>feuille1!$D$7</f>
        <v>1</v>
      </c>
    </row>
    <row r="22" spans="1:9" ht="12.75">
      <c r="A22" s="8">
        <v>8</v>
      </c>
      <c r="B22" s="8">
        <f t="shared" si="3"/>
        <v>1.0482506292150207</v>
      </c>
      <c r="C22" s="8">
        <f t="shared" si="4"/>
        <v>4.6287445688196796</v>
      </c>
      <c r="D22" s="8">
        <f t="shared" si="5"/>
        <v>3.58049393960466</v>
      </c>
      <c r="E22" s="8">
        <f>(feuille1!$D$5/feuille1!$D$6)*(1+INT(A22/(24/feuille1!$D$6)))</f>
        <v>5</v>
      </c>
      <c r="F22" s="8">
        <f t="shared" si="0"/>
        <v>0.11137662935409613</v>
      </c>
      <c r="G22" s="8">
        <f t="shared" si="1"/>
        <v>0.3144751887645062</v>
      </c>
      <c r="H22" s="8">
        <f t="shared" si="2"/>
        <v>-0.20309855941041005</v>
      </c>
      <c r="I22" s="8">
        <f>feuille1!$D$7</f>
        <v>1</v>
      </c>
    </row>
    <row r="23" spans="1:9" ht="12.75">
      <c r="A23" s="8">
        <f>A22+$B$3</f>
        <v>8.5</v>
      </c>
      <c r="B23" s="8">
        <f t="shared" si="3"/>
        <v>0.9467013495098157</v>
      </c>
      <c r="C23" s="8">
        <f t="shared" si="4"/>
        <v>4.6844328834967275</v>
      </c>
      <c r="D23" s="8">
        <f t="shared" si="5"/>
        <v>3.737731533986913</v>
      </c>
      <c r="E23" s="8">
        <f>(feuille1!$D$5/feuille1!$D$6)*(1+INT(A23/(24/feuille1!$D$6)))</f>
        <v>5</v>
      </c>
      <c r="F23" s="8">
        <f t="shared" si="0"/>
        <v>0.09467013495098175</v>
      </c>
      <c r="G23" s="8">
        <f t="shared" si="1"/>
        <v>0.2840104048529447</v>
      </c>
      <c r="H23" s="8">
        <f t="shared" si="2"/>
        <v>-0.18934026990196295</v>
      </c>
      <c r="I23" s="8">
        <f>feuille1!$D$7</f>
        <v>1</v>
      </c>
    </row>
    <row r="24" spans="1:9" ht="12.75">
      <c r="A24" s="8">
        <v>9</v>
      </c>
      <c r="B24" s="8">
        <f t="shared" si="3"/>
        <v>0.8520312145588342</v>
      </c>
      <c r="C24" s="8">
        <f t="shared" si="4"/>
        <v>4.731767950972218</v>
      </c>
      <c r="D24" s="8">
        <f t="shared" si="5"/>
        <v>3.8797367364133852</v>
      </c>
      <c r="E24" s="8">
        <f>(feuille1!$D$5/feuille1!$D$6)*(1+INT(A24/(24/feuille1!$D$6)))</f>
        <v>5</v>
      </c>
      <c r="F24" s="8">
        <f t="shared" si="0"/>
        <v>0.08046961470833462</v>
      </c>
      <c r="G24" s="8">
        <f t="shared" si="1"/>
        <v>0.25560936436765025</v>
      </c>
      <c r="H24" s="8">
        <f t="shared" si="2"/>
        <v>-0.1751397496593156</v>
      </c>
      <c r="I24" s="8">
        <f>feuille1!$D$7</f>
        <v>1</v>
      </c>
    </row>
    <row r="25" spans="1:9" ht="12.75">
      <c r="A25" s="8">
        <f>A24+$B$3</f>
        <v>9.5</v>
      </c>
      <c r="B25" s="8">
        <f t="shared" si="3"/>
        <v>0.7644613397291764</v>
      </c>
      <c r="C25" s="8">
        <f t="shared" si="4"/>
        <v>4.772002758326385</v>
      </c>
      <c r="D25" s="8">
        <f t="shared" si="5"/>
        <v>4.00754141859721</v>
      </c>
      <c r="E25" s="8">
        <f>(feuille1!$D$5/feuille1!$D$6)*(1+INT(A25/(24/feuille1!$D$6)))</f>
        <v>5</v>
      </c>
      <c r="F25" s="8">
        <f t="shared" si="0"/>
        <v>0.0683991725020844</v>
      </c>
      <c r="G25" s="8">
        <f t="shared" si="1"/>
        <v>0.2293384019187529</v>
      </c>
      <c r="H25" s="8">
        <f t="shared" si="2"/>
        <v>-0.1609392294166685</v>
      </c>
      <c r="I25" s="8">
        <f>feuille1!$D$7</f>
        <v>1</v>
      </c>
    </row>
    <row r="26" spans="1:9" ht="12.75">
      <c r="A26" s="8">
        <v>10</v>
      </c>
      <c r="B26" s="8">
        <f t="shared" si="3"/>
        <v>0.6839917250208422</v>
      </c>
      <c r="C26" s="8">
        <f t="shared" si="4"/>
        <v>4.806202344577428</v>
      </c>
      <c r="D26" s="8">
        <f t="shared" si="5"/>
        <v>4.122210619556586</v>
      </c>
      <c r="E26" s="8">
        <f>(feuille1!$D$5/feuille1!$D$6)*(1+INT(A26/(24/feuille1!$D$6)))</f>
        <v>5</v>
      </c>
      <c r="F26" s="8">
        <f t="shared" si="0"/>
        <v>0.05813929662677166</v>
      </c>
      <c r="G26" s="8">
        <f t="shared" si="1"/>
        <v>0.20519751750625265</v>
      </c>
      <c r="H26" s="8">
        <f t="shared" si="2"/>
        <v>-0.14705822087948098</v>
      </c>
      <c r="I26" s="8">
        <f>feuille1!$D$7</f>
        <v>1</v>
      </c>
    </row>
    <row r="27" spans="1:9" ht="12.75">
      <c r="A27" s="8">
        <f>A26+$B$3</f>
        <v>10.5</v>
      </c>
      <c r="B27" s="8">
        <f t="shared" si="3"/>
        <v>0.6104626145811016</v>
      </c>
      <c r="C27" s="8">
        <f t="shared" si="4"/>
        <v>4.835271992890814</v>
      </c>
      <c r="D27" s="8">
        <f t="shared" si="5"/>
        <v>4.224809378309713</v>
      </c>
      <c r="E27" s="8">
        <f>(feuille1!$D$5/feuille1!$D$6)*(1+INT(A27/(24/feuille1!$D$6)))</f>
        <v>5</v>
      </c>
      <c r="F27" s="8">
        <f t="shared" si="0"/>
        <v>0.0494184021327559</v>
      </c>
      <c r="G27" s="8">
        <f t="shared" si="1"/>
        <v>0.18313878437433048</v>
      </c>
      <c r="H27" s="8">
        <f t="shared" si="2"/>
        <v>-0.1337203822415746</v>
      </c>
      <c r="I27" s="8">
        <f>feuille1!$D$7</f>
        <v>1</v>
      </c>
    </row>
    <row r="28" spans="1:9" ht="12.75">
      <c r="A28" s="8">
        <v>11</v>
      </c>
      <c r="B28" s="8">
        <f t="shared" si="3"/>
        <v>0.5436024234603143</v>
      </c>
      <c r="C28" s="8">
        <f t="shared" si="4"/>
        <v>4.859981193957192</v>
      </c>
      <c r="D28" s="8">
        <f t="shared" si="5"/>
        <v>4.316378770496878</v>
      </c>
      <c r="E28" s="8">
        <f>(feuille1!$D$5/feuille1!$D$6)*(1+INT(A28/(24/feuille1!$D$6)))</f>
        <v>5</v>
      </c>
      <c r="F28" s="8">
        <f t="shared" si="0"/>
        <v>0.04200564181284241</v>
      </c>
      <c r="G28" s="8">
        <f t="shared" si="1"/>
        <v>0.1630807270380943</v>
      </c>
      <c r="H28" s="8">
        <f t="shared" si="2"/>
        <v>-0.12107508522525187</v>
      </c>
      <c r="I28" s="8">
        <f>feuille1!$D$7</f>
        <v>1</v>
      </c>
    </row>
    <row r="29" spans="1:9" ht="12.75">
      <c r="A29" s="8">
        <f>A28+$B$3</f>
        <v>11.5</v>
      </c>
      <c r="B29" s="8">
        <f t="shared" si="3"/>
        <v>0.48306488084768834</v>
      </c>
      <c r="C29" s="8">
        <f t="shared" si="4"/>
        <v>4.880984014863613</v>
      </c>
      <c r="D29" s="8">
        <f t="shared" si="5"/>
        <v>4.397919134015925</v>
      </c>
      <c r="E29" s="8">
        <f>(feuille1!$D$5/feuille1!$D$6)*(1+INT(A29/(24/feuille1!$D$6)))</f>
        <v>5</v>
      </c>
      <c r="F29" s="8">
        <f t="shared" si="0"/>
        <v>0.03570479554091603</v>
      </c>
      <c r="G29" s="8">
        <f t="shared" si="1"/>
        <v>0.1449194642543065</v>
      </c>
      <c r="H29" s="8">
        <f t="shared" si="2"/>
        <v>-0.10921466871339046</v>
      </c>
      <c r="I29" s="8">
        <f>feuille1!$D$7</f>
        <v>1</v>
      </c>
    </row>
    <row r="30" spans="1:9" ht="12.75">
      <c r="A30" s="8">
        <v>12</v>
      </c>
      <c r="B30" s="8">
        <f t="shared" si="3"/>
        <v>0.4284575464909931</v>
      </c>
      <c r="C30" s="8">
        <f t="shared" si="4"/>
        <v>4.898836412634071</v>
      </c>
      <c r="D30" s="8">
        <f t="shared" si="5"/>
        <v>4.470378866143078</v>
      </c>
      <c r="E30" s="8">
        <f>(feuille1!$D$5/feuille1!$D$6)*(1+INT(A30/(24/feuille1!$D$6)))</f>
        <v>10</v>
      </c>
      <c r="F30" s="8">
        <f t="shared" si="0"/>
        <v>1.5303490762097787</v>
      </c>
      <c r="G30" s="8">
        <f t="shared" si="1"/>
        <v>0.12853726394729792</v>
      </c>
      <c r="H30" s="8">
        <f t="shared" si="2"/>
        <v>1.4018118122624807</v>
      </c>
      <c r="I30" s="8">
        <f>feuille1!$D$7</f>
        <v>1</v>
      </c>
    </row>
    <row r="31" spans="1:9" ht="12.75">
      <c r="A31" s="8">
        <f>A30+$B$3</f>
        <v>12.5</v>
      </c>
      <c r="B31" s="8">
        <f t="shared" si="3"/>
        <v>1.1293634526222336</v>
      </c>
      <c r="C31" s="8">
        <f t="shared" si="4"/>
        <v>5.664010950738961</v>
      </c>
      <c r="D31" s="8">
        <f t="shared" si="5"/>
        <v>4.534647498116727</v>
      </c>
      <c r="E31" s="8">
        <f>(feuille1!$D$5/feuille1!$D$6)*(1+INT(A31/(24/feuille1!$D$6)))</f>
        <v>10</v>
      </c>
      <c r="F31" s="8">
        <f t="shared" si="0"/>
        <v>1.3007967147783117</v>
      </c>
      <c r="G31" s="8">
        <f t="shared" si="1"/>
        <v>0.33880903578667004</v>
      </c>
      <c r="H31" s="8">
        <f t="shared" si="2"/>
        <v>0.9619876789916417</v>
      </c>
      <c r="I31" s="8">
        <f>feuille1!$D$7</f>
        <v>1</v>
      </c>
    </row>
    <row r="32" spans="1:9" ht="12.75">
      <c r="A32" s="8">
        <v>13</v>
      </c>
      <c r="B32" s="8">
        <f t="shared" si="3"/>
        <v>1.6103572921180545</v>
      </c>
      <c r="C32" s="8">
        <f t="shared" si="4"/>
        <v>6.314409308128116</v>
      </c>
      <c r="D32" s="8">
        <f t="shared" si="5"/>
        <v>4.7040520160100625</v>
      </c>
      <c r="E32" s="8">
        <f>(feuille1!$D$5/feuille1!$D$6)*(1+INT(A32/(24/feuille1!$D$6)))</f>
        <v>10</v>
      </c>
      <c r="F32" s="8">
        <f t="shared" si="0"/>
        <v>1.105677207561565</v>
      </c>
      <c r="G32" s="8">
        <f t="shared" si="1"/>
        <v>0.4831071876354163</v>
      </c>
      <c r="H32" s="8">
        <f t="shared" si="2"/>
        <v>0.6225700199261488</v>
      </c>
      <c r="I32" s="8">
        <f>feuille1!$D$7</f>
        <v>1</v>
      </c>
    </row>
    <row r="33" spans="1:9" ht="12.75">
      <c r="A33" s="8">
        <f>A32+$B$3</f>
        <v>13.5</v>
      </c>
      <c r="B33" s="8">
        <f t="shared" si="3"/>
        <v>1.9216423020811289</v>
      </c>
      <c r="C33" s="8">
        <f t="shared" si="4"/>
        <v>6.8672479119088985</v>
      </c>
      <c r="D33" s="8">
        <f t="shared" si="5"/>
        <v>4.945605609827771</v>
      </c>
      <c r="E33" s="8">
        <f>(feuille1!$D$5/feuille1!$D$6)*(1+INT(A33/(24/feuille1!$D$6)))</f>
        <v>10</v>
      </c>
      <c r="F33" s="8">
        <f t="shared" si="0"/>
        <v>0.9398256264273304</v>
      </c>
      <c r="G33" s="8">
        <f t="shared" si="1"/>
        <v>0.5764926906243386</v>
      </c>
      <c r="H33" s="8">
        <f t="shared" si="2"/>
        <v>0.36333293580299175</v>
      </c>
      <c r="I33" s="8">
        <f>feuille1!$D$7</f>
        <v>1</v>
      </c>
    </row>
    <row r="34" spans="1:9" ht="12.75">
      <c r="A34" s="8">
        <v>14</v>
      </c>
      <c r="B34" s="8">
        <f t="shared" si="3"/>
        <v>2.1033087699826245</v>
      </c>
      <c r="C34" s="8">
        <f t="shared" si="4"/>
        <v>7.337160725122564</v>
      </c>
      <c r="D34" s="8">
        <f t="shared" si="5"/>
        <v>5.23385195513994</v>
      </c>
      <c r="E34" s="8">
        <f>(feuille1!$D$5/feuille1!$D$6)*(1+INT(A34/(24/feuille1!$D$6)))</f>
        <v>10</v>
      </c>
      <c r="F34" s="8">
        <f t="shared" si="0"/>
        <v>0.7988517824632309</v>
      </c>
      <c r="G34" s="8">
        <f t="shared" si="1"/>
        <v>0.6309926309947873</v>
      </c>
      <c r="H34" s="8">
        <f t="shared" si="2"/>
        <v>0.16785915146844355</v>
      </c>
      <c r="I34" s="8">
        <f>feuille1!$D$7</f>
        <v>1</v>
      </c>
    </row>
    <row r="35" spans="1:9" ht="12.75">
      <c r="A35" s="8">
        <f>A34+$B$3</f>
        <v>14.5</v>
      </c>
      <c r="B35" s="8">
        <f t="shared" si="3"/>
        <v>2.187238345716846</v>
      </c>
      <c r="C35" s="8">
        <f t="shared" si="4"/>
        <v>7.736586616354179</v>
      </c>
      <c r="D35" s="8">
        <f t="shared" si="5"/>
        <v>5.549348270637334</v>
      </c>
      <c r="E35" s="8">
        <f>(feuille1!$D$5/feuille1!$D$6)*(1+INT(A35/(24/feuille1!$D$6)))</f>
        <v>10</v>
      </c>
      <c r="F35" s="8">
        <f t="shared" si="0"/>
        <v>0.6790240150937462</v>
      </c>
      <c r="G35" s="8">
        <f t="shared" si="1"/>
        <v>0.6561715037150538</v>
      </c>
      <c r="H35" s="8">
        <f t="shared" si="2"/>
        <v>0.022852511378692375</v>
      </c>
      <c r="I35" s="8">
        <f>feuille1!$D$7</f>
        <v>1</v>
      </c>
    </row>
    <row r="36" spans="1:9" ht="12.75">
      <c r="A36" s="8">
        <v>15</v>
      </c>
      <c r="B36" s="8">
        <f t="shared" si="3"/>
        <v>2.1986646014061924</v>
      </c>
      <c r="C36" s="8">
        <f t="shared" si="4"/>
        <v>8.076098623901052</v>
      </c>
      <c r="D36" s="8">
        <f t="shared" si="5"/>
        <v>5.877434022494861</v>
      </c>
      <c r="E36" s="8">
        <f>(feuille1!$D$5/feuille1!$D$6)*(1+INT(A36/(24/feuille1!$D$6)))</f>
        <v>10</v>
      </c>
      <c r="F36" s="8">
        <f t="shared" si="0"/>
        <v>0.5771704128296845</v>
      </c>
      <c r="G36" s="8">
        <f t="shared" si="1"/>
        <v>0.6595993804218577</v>
      </c>
      <c r="H36" s="8">
        <f t="shared" si="2"/>
        <v>-0.08242896759217322</v>
      </c>
      <c r="I36" s="8">
        <f>feuille1!$D$7</f>
        <v>1</v>
      </c>
    </row>
    <row r="37" spans="1:9" ht="12.75">
      <c r="A37" s="8">
        <f>A36+$B$3</f>
        <v>15.5</v>
      </c>
      <c r="B37" s="8">
        <f t="shared" si="3"/>
        <v>2.1574501176101055</v>
      </c>
      <c r="C37" s="8">
        <f t="shared" si="4"/>
        <v>8.364683830315894</v>
      </c>
      <c r="D37" s="8">
        <f t="shared" si="5"/>
        <v>6.20723371270579</v>
      </c>
      <c r="E37" s="8">
        <f>(feuille1!$D$5/feuille1!$D$6)*(1+INT(A37/(24/feuille1!$D$6)))</f>
        <v>10</v>
      </c>
      <c r="F37" s="8">
        <f t="shared" si="0"/>
        <v>0.49059485090523186</v>
      </c>
      <c r="G37" s="8">
        <f t="shared" si="1"/>
        <v>0.6472350352830316</v>
      </c>
      <c r="H37" s="8">
        <f t="shared" si="2"/>
        <v>-0.15664018437779975</v>
      </c>
      <c r="I37" s="8">
        <f>feuille1!$D$7</f>
        <v>1</v>
      </c>
    </row>
    <row r="38" spans="1:9" ht="12.75">
      <c r="A38" s="8">
        <v>16</v>
      </c>
      <c r="B38" s="8">
        <f t="shared" si="3"/>
        <v>2.0791300254212057</v>
      </c>
      <c r="C38" s="8">
        <f t="shared" si="4"/>
        <v>8.60998125576851</v>
      </c>
      <c r="D38" s="8">
        <f t="shared" si="5"/>
        <v>6.530851230347306</v>
      </c>
      <c r="E38" s="8">
        <f>(feuille1!$D$5/feuille1!$D$6)*(1+INT(A38/(24/feuille1!$D$6)))</f>
        <v>10</v>
      </c>
      <c r="F38" s="8">
        <f aca="true" t="shared" si="6" ref="F38:F69">$P$1*(E38-C38)</f>
        <v>0.41700562326944707</v>
      </c>
      <c r="G38" s="8">
        <f aca="true" t="shared" si="7" ref="G38:G54">$P$2*B38</f>
        <v>0.6237390076263617</v>
      </c>
      <c r="H38" s="8">
        <f t="shared" si="2"/>
        <v>-0.20673338435691463</v>
      </c>
      <c r="I38" s="8">
        <f>feuille1!$D$7</f>
        <v>1</v>
      </c>
    </row>
    <row r="39" spans="1:9" ht="12.75">
      <c r="A39" s="8">
        <f>A38+$B$3</f>
        <v>16.5</v>
      </c>
      <c r="B39" s="8">
        <f t="shared" si="3"/>
        <v>1.9757633332427484</v>
      </c>
      <c r="C39" s="8">
        <f t="shared" si="4"/>
        <v>8.818484067403233</v>
      </c>
      <c r="D39" s="8">
        <f t="shared" si="5"/>
        <v>6.842720734160487</v>
      </c>
      <c r="E39" s="8">
        <f>(feuille1!$D$5/feuille1!$D$6)*(1+INT(A39/(24/feuille1!$D$6)))</f>
        <v>10</v>
      </c>
      <c r="F39" s="8">
        <f t="shared" si="6"/>
        <v>0.3544547797790301</v>
      </c>
      <c r="G39" s="8">
        <f t="shared" si="7"/>
        <v>0.5927289999728245</v>
      </c>
      <c r="H39" s="8">
        <f t="shared" si="2"/>
        <v>-0.23827422019379435</v>
      </c>
      <c r="I39" s="8">
        <f>feuille1!$D$7</f>
        <v>1</v>
      </c>
    </row>
    <row r="40" spans="1:9" ht="12.75">
      <c r="A40" s="8">
        <v>17</v>
      </c>
      <c r="B40" s="8">
        <f t="shared" si="3"/>
        <v>1.8566262231458512</v>
      </c>
      <c r="C40" s="8">
        <f t="shared" si="4"/>
        <v>8.995711457292748</v>
      </c>
      <c r="D40" s="8">
        <f t="shared" si="5"/>
        <v>7.139085234146899</v>
      </c>
      <c r="E40" s="8">
        <f>(feuille1!$D$5/feuille1!$D$6)*(1+INT(A40/(24/feuille1!$D$6)))</f>
        <v>10</v>
      </c>
      <c r="F40" s="8">
        <f t="shared" si="6"/>
        <v>0.3012865628121757</v>
      </c>
      <c r="G40" s="8">
        <f t="shared" si="7"/>
        <v>0.5569878669437553</v>
      </c>
      <c r="H40" s="8">
        <f t="shared" si="2"/>
        <v>-0.25570130413157965</v>
      </c>
      <c r="I40" s="8">
        <f>feuille1!$D$7</f>
        <v>1</v>
      </c>
    </row>
    <row r="41" spans="1:9" ht="12.75">
      <c r="A41" s="8">
        <f>A40+$B$3</f>
        <v>17.5</v>
      </c>
      <c r="B41" s="8">
        <f t="shared" si="3"/>
        <v>1.7287755710800614</v>
      </c>
      <c r="C41" s="8">
        <f t="shared" si="4"/>
        <v>9.146354738698836</v>
      </c>
      <c r="D41" s="8">
        <f t="shared" si="5"/>
        <v>7.417579167618777</v>
      </c>
      <c r="E41" s="8">
        <f>(feuille1!$D$5/feuille1!$D$6)*(1+INT(A41/(24/feuille1!$D$6)))</f>
        <v>10</v>
      </c>
      <c r="F41" s="8">
        <f t="shared" si="6"/>
        <v>0.2560935783903492</v>
      </c>
      <c r="G41" s="8">
        <f t="shared" si="7"/>
        <v>0.5186326713240184</v>
      </c>
      <c r="H41" s="8">
        <f t="shared" si="2"/>
        <v>-0.26253909293366917</v>
      </c>
      <c r="I41" s="8">
        <f>feuille1!$D$7</f>
        <v>1</v>
      </c>
    </row>
    <row r="42" spans="1:9" ht="12.75">
      <c r="A42" s="8">
        <v>18</v>
      </c>
      <c r="B42" s="8">
        <f t="shared" si="3"/>
        <v>1.5975060246132269</v>
      </c>
      <c r="C42" s="8">
        <f t="shared" si="4"/>
        <v>9.27440152789401</v>
      </c>
      <c r="D42" s="8">
        <f t="shared" si="5"/>
        <v>7.676895503280786</v>
      </c>
      <c r="E42" s="8">
        <f>(feuille1!$D$5/feuille1!$D$6)*(1+INT(A42/(24/feuille1!$D$6)))</f>
        <v>10</v>
      </c>
      <c r="F42" s="8">
        <f t="shared" si="6"/>
        <v>0.21767954163179687</v>
      </c>
      <c r="G42" s="8">
        <f t="shared" si="7"/>
        <v>0.47925180738396805</v>
      </c>
      <c r="H42" s="8">
        <f t="shared" si="2"/>
        <v>-0.2615722657521712</v>
      </c>
      <c r="I42" s="8">
        <f>feuille1!$D$7</f>
        <v>1</v>
      </c>
    </row>
    <row r="43" spans="1:9" ht="12.75">
      <c r="A43" s="8">
        <f>A42+$B$3</f>
        <v>18.5</v>
      </c>
      <c r="B43" s="8">
        <f t="shared" si="3"/>
        <v>1.4667198917371413</v>
      </c>
      <c r="C43" s="8">
        <f t="shared" si="4"/>
        <v>9.383241298709908</v>
      </c>
      <c r="D43" s="8">
        <f t="shared" si="5"/>
        <v>7.91652140697277</v>
      </c>
      <c r="E43" s="8">
        <f>(feuille1!$D$5/feuille1!$D$6)*(1+INT(A43/(24/feuille1!$D$6)))</f>
        <v>10</v>
      </c>
      <c r="F43" s="8">
        <f t="shared" si="6"/>
        <v>0.1850276103870275</v>
      </c>
      <c r="G43" s="8">
        <f t="shared" si="7"/>
        <v>0.4400159675211424</v>
      </c>
      <c r="H43" s="8">
        <f t="shared" si="2"/>
        <v>-0.25498835713411494</v>
      </c>
      <c r="I43" s="8">
        <f>feuille1!$D$7</f>
        <v>1</v>
      </c>
    </row>
    <row r="44" spans="1:9" ht="12.75">
      <c r="A44" s="8">
        <v>19</v>
      </c>
      <c r="B44" s="8">
        <f t="shared" si="3"/>
        <v>1.3392257131700838</v>
      </c>
      <c r="C44" s="8">
        <f t="shared" si="4"/>
        <v>9.475755103903422</v>
      </c>
      <c r="D44" s="8">
        <f t="shared" si="5"/>
        <v>8.13652939073334</v>
      </c>
      <c r="E44" s="8">
        <f>(feuille1!$D$5/feuille1!$D$6)*(1+INT(A44/(24/feuille1!$D$6)))</f>
        <v>10</v>
      </c>
      <c r="F44" s="8">
        <f t="shared" si="6"/>
        <v>0.15727346882897333</v>
      </c>
      <c r="G44" s="8">
        <f t="shared" si="7"/>
        <v>0.4017677139510251</v>
      </c>
      <c r="H44" s="8">
        <f t="shared" si="2"/>
        <v>-0.24449424512205178</v>
      </c>
      <c r="I44" s="8">
        <f>feuille1!$D$7</f>
        <v>1</v>
      </c>
    </row>
    <row r="45" spans="1:9" ht="12.75">
      <c r="A45" s="8">
        <f>A44+$B$3</f>
        <v>19.5</v>
      </c>
      <c r="B45" s="8">
        <f t="shared" si="3"/>
        <v>1.2169785906090578</v>
      </c>
      <c r="C45" s="8">
        <f t="shared" si="4"/>
        <v>9.554391838317908</v>
      </c>
      <c r="D45" s="8">
        <f t="shared" si="5"/>
        <v>8.337413247708852</v>
      </c>
      <c r="E45" s="8">
        <f>(feuille1!$D$5/feuille1!$D$6)*(1+INT(A45/(24/feuille1!$D$6)))</f>
        <v>10</v>
      </c>
      <c r="F45" s="8">
        <f t="shared" si="6"/>
        <v>0.13368244850462752</v>
      </c>
      <c r="G45" s="8">
        <f t="shared" si="7"/>
        <v>0.36509357718271734</v>
      </c>
      <c r="H45" s="8">
        <f t="shared" si="2"/>
        <v>-0.23141112867808983</v>
      </c>
      <c r="I45" s="8">
        <f>feuille1!$D$7</f>
        <v>1</v>
      </c>
    </row>
    <row r="46" spans="1:9" ht="12.75">
      <c r="A46" s="8">
        <v>20</v>
      </c>
      <c r="B46" s="8">
        <f t="shared" si="3"/>
        <v>1.1012730262700128</v>
      </c>
      <c r="C46" s="8">
        <f t="shared" si="4"/>
        <v>9.621233062570223</v>
      </c>
      <c r="D46" s="8">
        <f t="shared" si="5"/>
        <v>8.51996003630021</v>
      </c>
      <c r="E46" s="8">
        <f>(feuille1!$D$5/feuille1!$D$6)*(1+INT(A46/(24/feuille1!$D$6)))</f>
        <v>10</v>
      </c>
      <c r="F46" s="8">
        <f t="shared" si="6"/>
        <v>0.11363008122893312</v>
      </c>
      <c r="G46" s="8">
        <f t="shared" si="7"/>
        <v>0.3303819078810038</v>
      </c>
      <c r="H46" s="8">
        <f t="shared" si="2"/>
        <v>-0.21675182665207068</v>
      </c>
      <c r="I46" s="8">
        <f>feuille1!$D$7</f>
        <v>1</v>
      </c>
    </row>
    <row r="47" spans="1:9" ht="12.75">
      <c r="A47" s="8">
        <f>A46+$B$3</f>
        <v>20.5</v>
      </c>
      <c r="B47" s="8">
        <f t="shared" si="3"/>
        <v>0.9928971129439774</v>
      </c>
      <c r="C47" s="8">
        <f t="shared" si="4"/>
        <v>9.67804810318469</v>
      </c>
      <c r="D47" s="8">
        <f t="shared" si="5"/>
        <v>8.685150990240713</v>
      </c>
      <c r="E47" s="8">
        <f>(feuille1!$D$5/feuille1!$D$6)*(1+INT(A47/(24/feuille1!$D$6)))</f>
        <v>10</v>
      </c>
      <c r="F47" s="8">
        <f t="shared" si="6"/>
        <v>0.0965855690445931</v>
      </c>
      <c r="G47" s="8">
        <f t="shared" si="7"/>
        <v>0.2978691338831932</v>
      </c>
      <c r="H47" s="8">
        <f t="shared" si="2"/>
        <v>-0.2012835648386001</v>
      </c>
      <c r="I47" s="8">
        <f>feuille1!$D$7</f>
        <v>1</v>
      </c>
    </row>
    <row r="48" spans="1:9" ht="12.75">
      <c r="A48" s="8">
        <v>21</v>
      </c>
      <c r="B48" s="8">
        <f t="shared" si="3"/>
        <v>0.8922553305246774</v>
      </c>
      <c r="C48" s="8">
        <f t="shared" si="4"/>
        <v>9.726340887706986</v>
      </c>
      <c r="D48" s="8">
        <f t="shared" si="5"/>
        <v>8.83408555718231</v>
      </c>
      <c r="E48" s="8">
        <f>(feuille1!$D$5/feuille1!$D$6)*(1+INT(A48/(24/feuille1!$D$6)))</f>
        <v>10</v>
      </c>
      <c r="F48" s="8">
        <f t="shared" si="6"/>
        <v>0.0820977336879043</v>
      </c>
      <c r="G48" s="8">
        <f t="shared" si="7"/>
        <v>0.2676765991574032</v>
      </c>
      <c r="H48" s="8">
        <f t="shared" si="2"/>
        <v>-0.18557886546949892</v>
      </c>
      <c r="I48" s="8">
        <f>feuille1!$D$7</f>
        <v>1</v>
      </c>
    </row>
    <row r="49" spans="1:9" ht="12.75">
      <c r="A49" s="8">
        <f>A48+$B$3</f>
        <v>21.5</v>
      </c>
      <c r="B49" s="8">
        <f t="shared" si="3"/>
        <v>0.7994658977899279</v>
      </c>
      <c r="C49" s="8">
        <f t="shared" si="4"/>
        <v>9.767389754550937</v>
      </c>
      <c r="D49" s="8">
        <f t="shared" si="5"/>
        <v>8.967923856761011</v>
      </c>
      <c r="E49" s="8">
        <f>(feuille1!$D$5/feuille1!$D$6)*(1+INT(A49/(24/feuille1!$D$6)))</f>
        <v>10</v>
      </c>
      <c r="F49" s="8">
        <f t="shared" si="6"/>
        <v>0.06978307363471892</v>
      </c>
      <c r="G49" s="8">
        <f t="shared" si="7"/>
        <v>0.23983976933697837</v>
      </c>
      <c r="H49" s="8">
        <f t="shared" si="2"/>
        <v>-0.17005669570225945</v>
      </c>
      <c r="I49" s="8">
        <f>feuille1!$D$7</f>
        <v>1</v>
      </c>
    </row>
    <row r="50" spans="1:9" ht="12.75">
      <c r="A50" s="8">
        <v>22</v>
      </c>
      <c r="B50" s="8">
        <f t="shared" si="3"/>
        <v>0.7144375499387983</v>
      </c>
      <c r="C50" s="8">
        <f t="shared" si="4"/>
        <v>9.802281291368296</v>
      </c>
      <c r="D50" s="8">
        <f t="shared" si="5"/>
        <v>9.0878437414295</v>
      </c>
      <c r="E50" s="8">
        <f>(feuille1!$D$5/feuille1!$D$6)*(1+INT(A50/(24/feuille1!$D$6)))</f>
        <v>10</v>
      </c>
      <c r="F50" s="8">
        <f t="shared" si="6"/>
        <v>0.059315612589511346</v>
      </c>
      <c r="G50" s="8">
        <f t="shared" si="7"/>
        <v>0.21433126498163949</v>
      </c>
      <c r="H50" s="8">
        <f t="shared" si="2"/>
        <v>-0.15501565239212814</v>
      </c>
      <c r="I50" s="8">
        <f>feuille1!$D$7</f>
        <v>1</v>
      </c>
    </row>
    <row r="51" spans="1:9" ht="12.75">
      <c r="A51" s="8">
        <f>A50+$B$3</f>
        <v>22.5</v>
      </c>
      <c r="B51" s="8">
        <f t="shared" si="3"/>
        <v>0.6369297237427342</v>
      </c>
      <c r="C51" s="8">
        <f t="shared" si="4"/>
        <v>9.831939097663051</v>
      </c>
      <c r="D51" s="8">
        <f t="shared" si="5"/>
        <v>9.19500937392032</v>
      </c>
      <c r="E51" s="8">
        <f>(feuille1!$D$5/feuille1!$D$6)*(1+INT(A51/(24/feuille1!$D$6)))</f>
        <v>10</v>
      </c>
      <c r="F51" s="8">
        <f t="shared" si="6"/>
        <v>0.05041827070108464</v>
      </c>
      <c r="G51" s="8">
        <f t="shared" si="7"/>
        <v>0.19107891712282024</v>
      </c>
      <c r="H51" s="8">
        <f t="shared" si="2"/>
        <v>-0.1406606464217356</v>
      </c>
      <c r="I51" s="8">
        <f>feuille1!$D$7</f>
        <v>1</v>
      </c>
    </row>
    <row r="52" spans="1:9" ht="12.75">
      <c r="A52" s="8">
        <v>23</v>
      </c>
      <c r="B52" s="8">
        <f t="shared" si="3"/>
        <v>0.5665994005318664</v>
      </c>
      <c r="C52" s="8">
        <f t="shared" si="4"/>
        <v>9.857148233013593</v>
      </c>
      <c r="D52" s="8">
        <f t="shared" si="5"/>
        <v>9.29054883248173</v>
      </c>
      <c r="E52" s="8">
        <f>(feuille1!$D$5/feuille1!$D$6)*(1+INT(A52/(24/feuille1!$D$6)))</f>
        <v>10</v>
      </c>
      <c r="F52" s="8">
        <f t="shared" si="6"/>
        <v>0.042855530095922134</v>
      </c>
      <c r="G52" s="8">
        <f t="shared" si="7"/>
        <v>0.16997982015955992</v>
      </c>
      <c r="H52" s="8">
        <f t="shared" si="2"/>
        <v>-0.1271242900636378</v>
      </c>
      <c r="I52" s="8">
        <f>feuille1!$D$7</f>
        <v>1</v>
      </c>
    </row>
    <row r="53" spans="1:9" ht="12.75">
      <c r="A53" s="8">
        <f>A52+$B$3</f>
        <v>23.5</v>
      </c>
      <c r="B53" s="8">
        <f t="shared" si="3"/>
        <v>0.5030372555000475</v>
      </c>
      <c r="C53" s="8">
        <f t="shared" si="4"/>
        <v>9.878575998061553</v>
      </c>
      <c r="D53" s="8">
        <f t="shared" si="5"/>
        <v>9.37553874256151</v>
      </c>
      <c r="E53" s="8">
        <f>(feuille1!$D$5/feuille1!$D$6)*(1+INT(A53/(24/feuille1!$D$6)))</f>
        <v>10</v>
      </c>
      <c r="F53" s="8">
        <f t="shared" si="6"/>
        <v>0.03642720058153408</v>
      </c>
      <c r="G53" s="8">
        <f t="shared" si="7"/>
        <v>0.15091117665001424</v>
      </c>
      <c r="H53" s="8">
        <f t="shared" si="2"/>
        <v>-0.11448397606848017</v>
      </c>
      <c r="I53" s="8">
        <f>feuille1!$D$7</f>
        <v>1</v>
      </c>
    </row>
    <row r="54" spans="1:9" ht="12.75">
      <c r="A54" s="8">
        <v>24</v>
      </c>
      <c r="B54" s="8">
        <f t="shared" si="3"/>
        <v>0.44579526746580744</v>
      </c>
      <c r="C54" s="8">
        <f t="shared" si="4"/>
        <v>9.89678959835232</v>
      </c>
      <c r="D54" s="8">
        <f t="shared" si="5"/>
        <v>9.450994330886516</v>
      </c>
      <c r="E54" s="8">
        <f>(feuille1!$D$5/feuille1!$D$6)*(1+INT(A54/(24/feuille1!$D$6)))</f>
        <v>15</v>
      </c>
      <c r="F54" s="8">
        <f t="shared" si="6"/>
        <v>1.5309631204943037</v>
      </c>
      <c r="G54" s="8">
        <f t="shared" si="7"/>
        <v>0.13373858023974222</v>
      </c>
      <c r="H54" s="8">
        <f t="shared" si="2"/>
        <v>1.3972245402545616</v>
      </c>
      <c r="I54" s="8">
        <f>feuille1!$D$7</f>
        <v>1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Vannes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Lycée Saint-Paul</dc:creator>
  <cp:keywords/>
  <dc:description/>
  <cp:lastModifiedBy> </cp:lastModifiedBy>
  <dcterms:created xsi:type="dcterms:W3CDTF">2007-01-08T15:05:06Z</dcterms:created>
  <dcterms:modified xsi:type="dcterms:W3CDTF">2007-02-05T18:49:19Z</dcterms:modified>
  <cp:category/>
  <cp:version/>
  <cp:contentType/>
  <cp:contentStatus/>
</cp:coreProperties>
</file>